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780" windowHeight="7815" activeTab="2"/>
  </bookViews>
  <sheets>
    <sheet name="lycee" sheetId="1" r:id="rId1"/>
    <sheet name="college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C13" i="1"/>
  <c r="D13" i="1"/>
  <c r="E13" i="1"/>
  <c r="F13" i="1"/>
  <c r="G13" i="1"/>
  <c r="H13" i="1"/>
  <c r="C17" i="1"/>
  <c r="D17" i="1"/>
  <c r="E17" i="1"/>
  <c r="F17" i="1"/>
  <c r="G17" i="1"/>
  <c r="H17" i="1"/>
  <c r="G24" i="2" l="1"/>
  <c r="G23" i="2"/>
  <c r="H23" i="2"/>
  <c r="I23" i="2"/>
  <c r="J23" i="2"/>
  <c r="J21" i="2"/>
  <c r="I21" i="2"/>
  <c r="H21" i="2"/>
  <c r="G21" i="2"/>
  <c r="H19" i="2"/>
  <c r="I19" i="2"/>
  <c r="J19" i="2"/>
  <c r="G19" i="2"/>
  <c r="C19" i="2"/>
  <c r="D19" i="2"/>
  <c r="E19" i="2"/>
  <c r="B19" i="2"/>
  <c r="J18" i="2"/>
  <c r="I18" i="2"/>
  <c r="H18" i="2"/>
  <c r="G18" i="2"/>
  <c r="J17" i="2"/>
  <c r="I17" i="2"/>
  <c r="H17" i="2"/>
  <c r="G17" i="2"/>
  <c r="H15" i="2"/>
  <c r="I15" i="2"/>
  <c r="J15" i="2"/>
  <c r="G15" i="2"/>
  <c r="C15" i="2"/>
  <c r="D15" i="2"/>
  <c r="E15" i="2"/>
  <c r="B15" i="2"/>
  <c r="J14" i="2"/>
  <c r="I14" i="2"/>
  <c r="H14" i="2"/>
  <c r="G14" i="2"/>
  <c r="H12" i="2"/>
  <c r="I12" i="2"/>
  <c r="J12" i="2"/>
  <c r="G12" i="2"/>
  <c r="G9" i="2"/>
  <c r="C12" i="2"/>
  <c r="D12" i="2"/>
  <c r="E12" i="2"/>
  <c r="B12" i="2"/>
  <c r="J7" i="2"/>
  <c r="I7" i="2"/>
  <c r="H7" i="2"/>
  <c r="G7" i="2"/>
  <c r="J5" i="2"/>
  <c r="I5" i="2"/>
  <c r="H5" i="2"/>
  <c r="G5" i="2"/>
  <c r="O26" i="1"/>
  <c r="O25" i="1"/>
  <c r="L16" i="1" l="1"/>
  <c r="M16" i="1"/>
  <c r="N16" i="1"/>
  <c r="O16" i="1"/>
  <c r="P16" i="1"/>
  <c r="K16" i="1"/>
  <c r="J16" i="1"/>
  <c r="P15" i="1"/>
  <c r="O15" i="1"/>
  <c r="N15" i="1"/>
  <c r="M15" i="1"/>
  <c r="J15" i="1"/>
  <c r="L15" i="1"/>
  <c r="K15" i="1"/>
  <c r="J7" i="1" l="1"/>
  <c r="K5" i="1"/>
  <c r="L5" i="1"/>
  <c r="M5" i="1"/>
  <c r="N5" i="1"/>
  <c r="N10" i="1" s="1"/>
  <c r="O5" i="1"/>
  <c r="P5" i="1"/>
  <c r="J5" i="1"/>
  <c r="P12" i="1"/>
  <c r="O12" i="1"/>
  <c r="N12" i="1"/>
  <c r="L12" i="1"/>
  <c r="M12" i="1" s="1"/>
  <c r="K12" i="1"/>
  <c r="J12" i="1"/>
  <c r="J10" i="1"/>
  <c r="J13" i="1" s="1"/>
  <c r="O7" i="1"/>
  <c r="O10" i="1" s="1"/>
  <c r="O13" i="1" s="1"/>
  <c r="P7" i="1"/>
  <c r="N7" i="1"/>
  <c r="L7" i="1"/>
  <c r="M7" i="1"/>
  <c r="K7" i="1"/>
  <c r="K10" i="1" s="1"/>
  <c r="K13" i="1" s="1"/>
  <c r="B10" i="1"/>
  <c r="B13" i="1" s="1"/>
  <c r="M10" i="1" l="1"/>
  <c r="M13" i="1" s="1"/>
  <c r="B17" i="1"/>
  <c r="P10" i="1"/>
  <c r="P17" i="1" s="1"/>
  <c r="P19" i="1" s="1"/>
  <c r="L10" i="1"/>
  <c r="J17" i="1"/>
  <c r="J19" i="1" s="1"/>
  <c r="N17" i="1"/>
  <c r="N13" i="1"/>
  <c r="L17" i="1"/>
  <c r="L19" i="1" s="1"/>
  <c r="L13" i="1"/>
  <c r="O17" i="1"/>
  <c r="O19" i="1" s="1"/>
  <c r="K17" i="1"/>
  <c r="K19" i="1" s="1"/>
  <c r="M17" i="1" l="1"/>
  <c r="M19" i="1" s="1"/>
  <c r="P13" i="1"/>
  <c r="N19" i="1"/>
  <c r="M21" i="1"/>
  <c r="M22" i="1" s="1"/>
</calcChain>
</file>

<file path=xl/sharedStrings.xml><?xml version="1.0" encoding="utf-8"?>
<sst xmlns="http://schemas.openxmlformats.org/spreadsheetml/2006/main" count="87" uniqueCount="44">
  <si>
    <t>CONTRIBUTION DES FAMILLES</t>
  </si>
  <si>
    <t>Contribution familiale</t>
  </si>
  <si>
    <t>Cotisations</t>
  </si>
  <si>
    <t>Frais pédagogiques</t>
  </si>
  <si>
    <t>APE L (facultatif)</t>
  </si>
  <si>
    <t>3EME PREPA PRO</t>
  </si>
  <si>
    <t>2 MS</t>
  </si>
  <si>
    <t>1 MS</t>
  </si>
  <si>
    <t>T MS</t>
  </si>
  <si>
    <t>2 ASSP</t>
  </si>
  <si>
    <t>1ère ASSP</t>
  </si>
  <si>
    <t>Tale ASSP</t>
  </si>
  <si>
    <t>Repas</t>
  </si>
  <si>
    <t>DEMI PENSION</t>
  </si>
  <si>
    <t>EXTERNE</t>
  </si>
  <si>
    <t>Hébergement</t>
  </si>
  <si>
    <t>INTERNE</t>
  </si>
  <si>
    <t xml:space="preserve"> +2%  MS+50%</t>
  </si>
  <si>
    <t>perspectives travaux</t>
  </si>
  <si>
    <t>compensation baisse effectifs</t>
  </si>
  <si>
    <t>LYCEE PROFESSIONNEL SAINTE-MARIE de FRUGES 2016-2017</t>
  </si>
  <si>
    <t>DELTA</t>
  </si>
  <si>
    <t>Diff/mois</t>
  </si>
  <si>
    <t>Gain/an</t>
  </si>
  <si>
    <t>Besoin d'heures MS</t>
  </si>
  <si>
    <t>15€/H</t>
  </si>
  <si>
    <t>Eleves</t>
  </si>
  <si>
    <t xml:space="preserve"> 48*3</t>
  </si>
  <si>
    <t>taux d'inflation environ 1,2%</t>
  </si>
  <si>
    <t>COLLEG ST BERTULPHE de FRUGES 2016-2017</t>
  </si>
  <si>
    <t>COLLEGE ST BERTULPHE de FRUGES 2017-2018</t>
  </si>
  <si>
    <t>LYCEE PROFESSIONNEL SAINTE-MARIE de FRUGES 2017-2018</t>
  </si>
  <si>
    <t>6E</t>
  </si>
  <si>
    <t>5E</t>
  </si>
  <si>
    <t>4E</t>
  </si>
  <si>
    <t>3E</t>
  </si>
  <si>
    <t>Location casiers (facultative)</t>
  </si>
  <si>
    <t>Livret réflexion (facultative)</t>
  </si>
  <si>
    <t>GAIN</t>
  </si>
  <si>
    <t>TARIFS MENSUELS LYCEE PROFESSIONNEL SAINTE-MARIE 2017-2018</t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</si>
  <si>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 xml:space="preserve">Le montant indiqué est à régler </t>
    </r>
    <r>
      <rPr>
        <b/>
        <sz val="11"/>
        <color rgb="FF000000"/>
        <rFont val="Arial"/>
        <family val="2"/>
      </rPr>
      <t>tous les 10 de chaque mois</t>
    </r>
    <r>
      <rPr>
        <sz val="11"/>
        <color rgb="FF000000"/>
        <rFont val="Arial"/>
        <family val="2"/>
      </rPr>
      <t xml:space="preserve"> de septembre à juin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</si>
  <si>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00"/>
        <rFont val="Arial"/>
        <family val="2"/>
      </rPr>
      <t>Stage de ski nordique</t>
    </r>
    <r>
      <rPr>
        <sz val="11"/>
        <color rgb="FF000000"/>
        <rFont val="Arial"/>
        <family val="2"/>
      </rPr>
      <t xml:space="preserve"> = environ 400 € </t>
    </r>
  </si>
  <si>
    <t>La présence du jeune dans l'établissement entraîne l'acceptation de la convention financière.</t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</si>
  <si>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Arial"/>
        <family val="2"/>
      </rPr>
      <t xml:space="preserve">Les </t>
    </r>
    <r>
      <rPr>
        <b/>
        <sz val="11"/>
        <color rgb="FF000000"/>
        <rFont val="Arial"/>
        <family val="2"/>
      </rPr>
      <t>Frais pédagogiques</t>
    </r>
    <r>
      <rPr>
        <sz val="11"/>
        <color rgb="FF000000"/>
        <rFont val="Arial"/>
        <family val="2"/>
      </rPr>
      <t xml:space="preserve"> englobent ce que chaque enseignant peut demander pour sa matière (livres de poches en Français, projets..),</t>
    </r>
    <r>
      <rPr>
        <b/>
        <sz val="11"/>
        <color rgb="FF0070C0"/>
        <rFont val="Arial"/>
        <family val="2"/>
      </rPr>
      <t xml:space="preserve"> la formation des intervenants extérieurs</t>
    </r>
    <r>
      <rPr>
        <sz val="11"/>
        <color rgb="FF000000"/>
        <rFont val="Arial"/>
        <family val="2"/>
      </rPr>
      <t xml:space="preserve"> pour les métiers de sécurité,ainsi que le carnet de liaison, photocopies et les activités sportives, artistiques ou, culturelles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</si>
</sst>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6" fillId="0" borderId="1" xfId="0" applyNumberFormat="1" applyFont="1" applyBorder="1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6" xfId="0" applyFont="1" applyBorder="1"/>
    <xf numFmtId="2" fontId="7" fillId="0" borderId="1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1" fillId="0" borderId="5" xfId="0" applyFont="1" applyBorder="1"/>
    <xf numFmtId="0" fontId="8" fillId="2" borderId="10" xfId="0" applyFont="1" applyFill="1" applyBorder="1" applyAlignment="1">
      <alignment horizontal="center"/>
    </xf>
    <xf numFmtId="2" fontId="9" fillId="2" borderId="11" xfId="0" applyNumberFormat="1" applyFont="1" applyFill="1" applyBorder="1"/>
    <xf numFmtId="0" fontId="6" fillId="2" borderId="0" xfId="0" applyFont="1" applyFill="1"/>
    <xf numFmtId="0" fontId="4" fillId="0" borderId="0" xfId="0" applyFont="1" applyAlignment="1"/>
    <xf numFmtId="2" fontId="0" fillId="0" borderId="0" xfId="0" applyNumberFormat="1"/>
    <xf numFmtId="0" fontId="4" fillId="2" borderId="1" xfId="0" applyFont="1" applyFill="1" applyBorder="1"/>
    <xf numFmtId="2" fontId="10" fillId="2" borderId="1" xfId="0" applyNumberFormat="1" applyFont="1" applyFill="1" applyBorder="1"/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/>
    </xf>
    <xf numFmtId="0" fontId="18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6" fillId="0" borderId="12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628650</xdr:rowOff>
    </xdr:to>
    <xdr:pic>
      <xdr:nvPicPr>
        <xdr:cNvPr id="2" name="Image 1" descr="Q:\Logos2015\LOGO Lycée0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092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5" workbookViewId="0">
      <pane xSplit="1" topLeftCell="F1" activePane="topRight" state="frozen"/>
      <selection pane="topRight" activeCell="A5" sqref="A5:A18"/>
    </sheetView>
  </sheetViews>
  <sheetFormatPr baseColWidth="10" defaultRowHeight="15.75" x14ac:dyDescent="0.25"/>
  <cols>
    <col min="1" max="1" width="22.7109375" customWidth="1"/>
    <col min="2" max="2" width="16" customWidth="1"/>
    <col min="9" max="9" width="14.5703125" style="13" customWidth="1"/>
    <col min="10" max="10" width="12.7109375" customWidth="1"/>
  </cols>
  <sheetData>
    <row r="1" spans="1:16" ht="18.75" x14ac:dyDescent="0.3">
      <c r="A1" s="34" t="s">
        <v>0</v>
      </c>
      <c r="B1" s="34"/>
      <c r="C1" s="34"/>
      <c r="D1" s="34"/>
      <c r="E1" s="34"/>
      <c r="F1" s="34"/>
      <c r="G1" s="34"/>
      <c r="H1" s="34"/>
      <c r="I1" s="41" t="s">
        <v>0</v>
      </c>
      <c r="J1" s="41"/>
      <c r="K1" s="41"/>
      <c r="L1" s="41"/>
      <c r="M1" s="41"/>
      <c r="N1" s="41"/>
      <c r="O1" s="41"/>
      <c r="P1" s="41"/>
    </row>
    <row r="2" spans="1:16" ht="18.75" x14ac:dyDescent="0.3">
      <c r="A2" s="34" t="s">
        <v>20</v>
      </c>
      <c r="B2" s="34"/>
      <c r="C2" s="34"/>
      <c r="D2" s="34"/>
      <c r="E2" s="34"/>
      <c r="F2" s="34"/>
      <c r="G2" s="34"/>
      <c r="H2" s="34"/>
      <c r="I2" s="41" t="s">
        <v>31</v>
      </c>
      <c r="J2" s="41"/>
      <c r="K2" s="41"/>
      <c r="L2" s="41"/>
      <c r="M2" s="41"/>
      <c r="N2" s="41"/>
      <c r="O2" s="41"/>
      <c r="P2" s="41"/>
    </row>
    <row r="4" spans="1:16" x14ac:dyDescent="0.25"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11"/>
      <c r="J4" s="7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P4" s="2" t="s">
        <v>11</v>
      </c>
    </row>
    <row r="5" spans="1:16" x14ac:dyDescent="0.25">
      <c r="A5" t="s">
        <v>1</v>
      </c>
      <c r="B5" s="5">
        <v>52.77</v>
      </c>
      <c r="C5" s="5">
        <v>52.77</v>
      </c>
      <c r="D5" s="5">
        <v>52.77</v>
      </c>
      <c r="E5" s="5">
        <v>52.77</v>
      </c>
      <c r="F5" s="5">
        <v>52.77</v>
      </c>
      <c r="G5" s="5">
        <v>52.77</v>
      </c>
      <c r="H5" s="5">
        <v>52.77</v>
      </c>
      <c r="I5" s="12">
        <v>0.02</v>
      </c>
      <c r="J5" s="9">
        <f t="shared" ref="J5:P5" si="0">B5*1.02</f>
        <v>53.825400000000002</v>
      </c>
      <c r="K5" s="9">
        <f t="shared" si="0"/>
        <v>53.825400000000002</v>
      </c>
      <c r="L5" s="9">
        <f t="shared" si="0"/>
        <v>53.825400000000002</v>
      </c>
      <c r="M5" s="9">
        <f t="shared" si="0"/>
        <v>53.825400000000002</v>
      </c>
      <c r="N5" s="9">
        <f t="shared" si="0"/>
        <v>53.825400000000002</v>
      </c>
      <c r="O5" s="9">
        <f t="shared" si="0"/>
        <v>53.825400000000002</v>
      </c>
      <c r="P5" s="9">
        <f t="shared" si="0"/>
        <v>53.825400000000002</v>
      </c>
    </row>
    <row r="6" spans="1:16" x14ac:dyDescent="0.25">
      <c r="A6" t="s">
        <v>2</v>
      </c>
      <c r="B6" s="5">
        <v>6.96</v>
      </c>
      <c r="C6" s="5">
        <v>7.97</v>
      </c>
      <c r="D6" s="5">
        <v>7.97</v>
      </c>
      <c r="E6" s="5">
        <v>7.97</v>
      </c>
      <c r="F6" s="5">
        <v>7.97</v>
      </c>
      <c r="G6" s="5">
        <v>7.97</v>
      </c>
      <c r="H6" s="5">
        <v>7.97</v>
      </c>
      <c r="I6" s="11"/>
      <c r="J6" s="3">
        <v>6.96</v>
      </c>
      <c r="K6" s="3">
        <v>7.97</v>
      </c>
      <c r="L6" s="3">
        <v>7.97</v>
      </c>
      <c r="M6" s="3">
        <v>7.97</v>
      </c>
      <c r="N6" s="3">
        <v>7.97</v>
      </c>
      <c r="O6" s="3">
        <v>7.97</v>
      </c>
      <c r="P6" s="3">
        <v>7.97</v>
      </c>
    </row>
    <row r="7" spans="1:16" x14ac:dyDescent="0.25">
      <c r="A7" t="s">
        <v>3</v>
      </c>
      <c r="B7" s="5">
        <v>12.68</v>
      </c>
      <c r="C7" s="5">
        <v>16.48</v>
      </c>
      <c r="D7" s="5">
        <v>16.38</v>
      </c>
      <c r="E7" s="5">
        <v>16.38</v>
      </c>
      <c r="F7" s="5">
        <v>16.170000000000002</v>
      </c>
      <c r="G7" s="5">
        <v>16.170000000000002</v>
      </c>
      <c r="H7" s="5">
        <v>16.170000000000002</v>
      </c>
      <c r="I7" s="11" t="s">
        <v>17</v>
      </c>
      <c r="J7" s="9">
        <f>B7*1.02</f>
        <v>12.9336</v>
      </c>
      <c r="K7" s="14">
        <f>C7*1.5</f>
        <v>24.72</v>
      </c>
      <c r="L7" s="14">
        <f>D7*1.5</f>
        <v>24.57</v>
      </c>
      <c r="M7" s="14">
        <f>E7*1.5</f>
        <v>24.57</v>
      </c>
      <c r="N7" s="9">
        <f>F7*1.02</f>
        <v>16.493400000000001</v>
      </c>
      <c r="O7" s="9">
        <f>G7*1.02</f>
        <v>16.493400000000001</v>
      </c>
      <c r="P7" s="9">
        <f>H7*1.02</f>
        <v>16.493400000000001</v>
      </c>
    </row>
    <row r="8" spans="1:16" x14ac:dyDescent="0.25">
      <c r="A8" t="s">
        <v>4</v>
      </c>
      <c r="B8" s="5">
        <v>1.4</v>
      </c>
      <c r="C8" s="5">
        <v>1.4</v>
      </c>
      <c r="D8" s="5">
        <v>1.4</v>
      </c>
      <c r="E8" s="5">
        <v>1.4</v>
      </c>
      <c r="F8" s="5">
        <v>1.4</v>
      </c>
      <c r="G8" s="5">
        <v>1.4</v>
      </c>
      <c r="H8" s="5">
        <v>1.4</v>
      </c>
      <c r="I8" s="11"/>
      <c r="J8" s="3">
        <v>1.4</v>
      </c>
      <c r="K8" s="3">
        <v>1.4</v>
      </c>
      <c r="L8" s="3">
        <v>1.4</v>
      </c>
      <c r="M8" s="3">
        <v>1.4</v>
      </c>
      <c r="N8" s="3">
        <v>1.4</v>
      </c>
      <c r="O8" s="3">
        <v>1.4</v>
      </c>
      <c r="P8" s="3">
        <v>1.4</v>
      </c>
    </row>
    <row r="9" spans="1:16" x14ac:dyDescent="0.25">
      <c r="B9" s="5"/>
      <c r="C9" s="5"/>
      <c r="D9" s="5"/>
      <c r="E9" s="5"/>
      <c r="F9" s="5"/>
      <c r="G9" s="5"/>
      <c r="H9" s="5"/>
      <c r="I9" s="11"/>
      <c r="J9" s="3"/>
      <c r="K9" s="3"/>
      <c r="L9" s="3"/>
      <c r="M9" s="3"/>
      <c r="N9" s="3"/>
      <c r="O9" s="3"/>
      <c r="P9" s="3"/>
    </row>
    <row r="10" spans="1:16" x14ac:dyDescent="0.25">
      <c r="A10" s="1" t="s">
        <v>14</v>
      </c>
      <c r="B10" s="6">
        <f>SUM(B5:B8)</f>
        <v>73.81</v>
      </c>
      <c r="C10" s="6">
        <f t="shared" ref="C10:H10" si="1">SUM(C5:C8)</f>
        <v>78.62</v>
      </c>
      <c r="D10" s="6">
        <f t="shared" si="1"/>
        <v>78.52000000000001</v>
      </c>
      <c r="E10" s="6">
        <f t="shared" si="1"/>
        <v>78.52000000000001</v>
      </c>
      <c r="F10" s="6">
        <f t="shared" si="1"/>
        <v>78.31</v>
      </c>
      <c r="G10" s="6">
        <f t="shared" si="1"/>
        <v>78.31</v>
      </c>
      <c r="H10" s="6">
        <f t="shared" si="1"/>
        <v>78.31</v>
      </c>
      <c r="I10" s="11"/>
      <c r="J10" s="4">
        <f>SUM(J5:J8)</f>
        <v>75.119000000000014</v>
      </c>
      <c r="K10" s="4">
        <f t="shared" ref="K10:P10" si="2">SUM(K5:K8)</f>
        <v>87.915400000000005</v>
      </c>
      <c r="L10" s="4">
        <f t="shared" si="2"/>
        <v>87.7654</v>
      </c>
      <c r="M10" s="4">
        <f t="shared" si="2"/>
        <v>87.7654</v>
      </c>
      <c r="N10" s="4">
        <f t="shared" si="2"/>
        <v>79.688800000000015</v>
      </c>
      <c r="O10" s="4">
        <f t="shared" si="2"/>
        <v>79.688800000000015</v>
      </c>
      <c r="P10" s="4">
        <f t="shared" si="2"/>
        <v>79.688800000000015</v>
      </c>
    </row>
    <row r="11" spans="1:16" x14ac:dyDescent="0.25">
      <c r="B11" s="5"/>
      <c r="C11" s="5"/>
      <c r="D11" s="5"/>
      <c r="E11" s="5"/>
      <c r="F11" s="5"/>
      <c r="G11" s="5"/>
      <c r="H11" s="5"/>
      <c r="I11" s="11"/>
      <c r="J11" s="3"/>
      <c r="K11" s="3"/>
      <c r="L11" s="3"/>
      <c r="M11" s="3"/>
      <c r="N11" s="3"/>
      <c r="O11" s="3"/>
      <c r="P11" s="3"/>
    </row>
    <row r="12" spans="1:16" x14ac:dyDescent="0.25">
      <c r="A12" t="s">
        <v>12</v>
      </c>
      <c r="B12" s="5">
        <v>73.75</v>
      </c>
      <c r="C12" s="5">
        <v>72.930000000000007</v>
      </c>
      <c r="D12" s="5">
        <v>71.88</v>
      </c>
      <c r="E12" s="5">
        <v>71.88</v>
      </c>
      <c r="F12" s="5">
        <v>73.650000000000006</v>
      </c>
      <c r="G12" s="5">
        <v>72.92</v>
      </c>
      <c r="H12" s="5">
        <v>72.92</v>
      </c>
      <c r="I12" s="12">
        <v>0.01</v>
      </c>
      <c r="J12" s="9">
        <f>B12*1.01</f>
        <v>74.487499999999997</v>
      </c>
      <c r="K12" s="9">
        <f>C12*1.01</f>
        <v>73.659300000000002</v>
      </c>
      <c r="L12" s="9">
        <f>D12*1.01</f>
        <v>72.598799999999997</v>
      </c>
      <c r="M12" s="9">
        <f>L12</f>
        <v>72.598799999999997</v>
      </c>
      <c r="N12" s="9">
        <f>F12*1.01</f>
        <v>74.386500000000012</v>
      </c>
      <c r="O12" s="9">
        <f>G12*1.01</f>
        <v>73.649200000000008</v>
      </c>
      <c r="P12" s="9">
        <f>H12*1.01</f>
        <v>73.649200000000008</v>
      </c>
    </row>
    <row r="13" spans="1:16" x14ac:dyDescent="0.25">
      <c r="A13" s="1" t="s">
        <v>13</v>
      </c>
      <c r="B13" s="6">
        <f>SUM(B10:B12)</f>
        <v>147.56</v>
      </c>
      <c r="C13" s="6">
        <f t="shared" ref="C13:H13" si="3">SUM(C10:C12)</f>
        <v>151.55000000000001</v>
      </c>
      <c r="D13" s="6">
        <f t="shared" si="3"/>
        <v>150.4</v>
      </c>
      <c r="E13" s="6">
        <f t="shared" si="3"/>
        <v>150.4</v>
      </c>
      <c r="F13" s="6">
        <f t="shared" si="3"/>
        <v>151.96</v>
      </c>
      <c r="G13" s="6">
        <f t="shared" si="3"/>
        <v>151.23000000000002</v>
      </c>
      <c r="H13" s="6">
        <f t="shared" si="3"/>
        <v>151.23000000000002</v>
      </c>
      <c r="I13" s="11"/>
      <c r="J13" s="4">
        <f>SUM(J10:J12)</f>
        <v>149.60650000000001</v>
      </c>
      <c r="K13" s="4">
        <f t="shared" ref="K13:P13" si="4">SUM(K10:K12)</f>
        <v>161.57470000000001</v>
      </c>
      <c r="L13" s="4">
        <f t="shared" si="4"/>
        <v>160.36419999999998</v>
      </c>
      <c r="M13" s="4">
        <f t="shared" si="4"/>
        <v>160.36419999999998</v>
      </c>
      <c r="N13" s="4">
        <f t="shared" si="4"/>
        <v>154.07530000000003</v>
      </c>
      <c r="O13" s="4">
        <f t="shared" si="4"/>
        <v>153.33800000000002</v>
      </c>
      <c r="P13" s="4">
        <f t="shared" si="4"/>
        <v>153.33800000000002</v>
      </c>
    </row>
    <row r="14" spans="1:16" x14ac:dyDescent="0.25">
      <c r="B14" s="5"/>
      <c r="C14" s="5"/>
      <c r="D14" s="5"/>
      <c r="E14" s="5"/>
      <c r="F14" s="5"/>
      <c r="G14" s="5"/>
      <c r="H14" s="5"/>
      <c r="I14" s="11"/>
      <c r="J14" s="3"/>
      <c r="K14" s="3"/>
      <c r="L14" s="3"/>
      <c r="M14" s="3"/>
      <c r="N14" s="3"/>
      <c r="O14" s="3"/>
      <c r="P14" s="3"/>
    </row>
    <row r="15" spans="1:16" x14ac:dyDescent="0.25">
      <c r="A15" t="s">
        <v>12</v>
      </c>
      <c r="B15" s="5">
        <v>163.32</v>
      </c>
      <c r="C15" s="5">
        <v>174.64</v>
      </c>
      <c r="D15" s="5">
        <v>172.28</v>
      </c>
      <c r="E15" s="5">
        <v>172.28</v>
      </c>
      <c r="F15" s="5">
        <v>159.79</v>
      </c>
      <c r="G15" s="5">
        <v>158.21</v>
      </c>
      <c r="H15" s="5">
        <v>158.21</v>
      </c>
      <c r="I15" s="12">
        <v>0.02</v>
      </c>
      <c r="J15" s="8">
        <f t="shared" ref="J15:P16" si="5">B15*1.02</f>
        <v>166.5864</v>
      </c>
      <c r="K15" s="8">
        <f t="shared" si="5"/>
        <v>178.1328</v>
      </c>
      <c r="L15" s="8">
        <f t="shared" si="5"/>
        <v>175.72560000000001</v>
      </c>
      <c r="M15" s="8">
        <f t="shared" si="5"/>
        <v>175.72560000000001</v>
      </c>
      <c r="N15" s="8">
        <f t="shared" si="5"/>
        <v>162.98579999999998</v>
      </c>
      <c r="O15" s="8">
        <f t="shared" si="5"/>
        <v>161.3742</v>
      </c>
      <c r="P15" s="8">
        <f t="shared" si="5"/>
        <v>161.3742</v>
      </c>
    </row>
    <row r="16" spans="1:16" x14ac:dyDescent="0.25">
      <c r="A16" t="s">
        <v>15</v>
      </c>
      <c r="B16" s="5">
        <v>79.56</v>
      </c>
      <c r="C16" s="5">
        <v>83.13</v>
      </c>
      <c r="D16" s="5">
        <v>83.13</v>
      </c>
      <c r="E16" s="5">
        <v>83.13</v>
      </c>
      <c r="F16" s="5">
        <v>83.13</v>
      </c>
      <c r="G16" s="5">
        <v>83.13</v>
      </c>
      <c r="H16" s="5">
        <v>83.13</v>
      </c>
      <c r="I16" s="12">
        <v>0.02</v>
      </c>
      <c r="J16" s="8">
        <f t="shared" si="5"/>
        <v>81.151200000000003</v>
      </c>
      <c r="K16" s="8">
        <f t="shared" si="5"/>
        <v>84.792599999999993</v>
      </c>
      <c r="L16" s="8">
        <f t="shared" si="5"/>
        <v>84.792599999999993</v>
      </c>
      <c r="M16" s="8">
        <f t="shared" si="5"/>
        <v>84.792599999999993</v>
      </c>
      <c r="N16" s="8">
        <f t="shared" si="5"/>
        <v>84.792599999999993</v>
      </c>
      <c r="O16" s="8">
        <f t="shared" si="5"/>
        <v>84.792599999999993</v>
      </c>
      <c r="P16" s="8">
        <f t="shared" si="5"/>
        <v>84.792599999999993</v>
      </c>
    </row>
    <row r="17" spans="1:16" x14ac:dyDescent="0.25">
      <c r="A17" s="1" t="s">
        <v>16</v>
      </c>
      <c r="B17" s="6">
        <f>(B10+B15+B16)</f>
        <v>316.69</v>
      </c>
      <c r="C17" s="6">
        <f t="shared" ref="C17:H17" si="6">(C10+C15+C16)</f>
        <v>336.39</v>
      </c>
      <c r="D17" s="6">
        <f t="shared" si="6"/>
        <v>333.93</v>
      </c>
      <c r="E17" s="6">
        <f t="shared" si="6"/>
        <v>333.93</v>
      </c>
      <c r="F17" s="6">
        <f t="shared" si="6"/>
        <v>321.23</v>
      </c>
      <c r="G17" s="6">
        <f t="shared" si="6"/>
        <v>319.64999999999998</v>
      </c>
      <c r="H17" s="6">
        <f t="shared" si="6"/>
        <v>319.64999999999998</v>
      </c>
      <c r="I17" s="11"/>
      <c r="J17" s="4">
        <f>J10+J15+J16</f>
        <v>322.85660000000001</v>
      </c>
      <c r="K17" s="4">
        <f t="shared" ref="K17:P17" si="7">K10+K15+K16</f>
        <v>350.8408</v>
      </c>
      <c r="L17" s="4">
        <f t="shared" si="7"/>
        <v>348.28359999999998</v>
      </c>
      <c r="M17" s="4">
        <f t="shared" si="7"/>
        <v>348.28359999999998</v>
      </c>
      <c r="N17" s="4">
        <f t="shared" si="7"/>
        <v>327.46719999999999</v>
      </c>
      <c r="O17" s="4">
        <f t="shared" si="7"/>
        <v>325.85559999999998</v>
      </c>
      <c r="P17" s="4">
        <f t="shared" si="7"/>
        <v>325.85559999999998</v>
      </c>
    </row>
    <row r="18" spans="1:16" x14ac:dyDescent="0.25">
      <c r="B18" s="5"/>
      <c r="C18" s="5"/>
      <c r="D18" s="5"/>
      <c r="E18" s="5"/>
      <c r="F18" s="5"/>
      <c r="G18" s="5"/>
      <c r="H18" s="5"/>
      <c r="I18" s="11"/>
      <c r="J18" s="3"/>
      <c r="K18" s="3"/>
      <c r="L18" s="3"/>
      <c r="M18" s="3"/>
      <c r="N18" s="3"/>
      <c r="O18" s="3"/>
      <c r="P18" s="3"/>
    </row>
    <row r="19" spans="1:16" x14ac:dyDescent="0.25">
      <c r="B19" s="5"/>
      <c r="C19" s="5"/>
      <c r="D19" s="5"/>
      <c r="E19" s="5"/>
      <c r="F19" s="5"/>
      <c r="G19" s="5"/>
      <c r="H19" s="5"/>
      <c r="I19" s="11" t="s">
        <v>21</v>
      </c>
      <c r="J19" s="3">
        <f>(J17-B17)*10</f>
        <v>61.666000000000167</v>
      </c>
      <c r="K19" s="3">
        <f>(K17-C17)*46</f>
        <v>664.7368000000007</v>
      </c>
      <c r="L19" s="3">
        <f>(L17-D17)*46</f>
        <v>660.2655999999987</v>
      </c>
      <c r="M19" s="3">
        <f>(M17-E17)*32</f>
        <v>459.31519999999909</v>
      </c>
      <c r="N19" s="3">
        <f>(N17-F17)*12</f>
        <v>74.846399999999676</v>
      </c>
      <c r="O19" s="3">
        <f>(O17-G17)*12</f>
        <v>74.467200000000048</v>
      </c>
      <c r="P19" s="3">
        <f>(P17-H17)*12</f>
        <v>74.467200000000048</v>
      </c>
    </row>
    <row r="20" spans="1:16" x14ac:dyDescent="0.25">
      <c r="B20" s="5"/>
      <c r="C20" s="5"/>
      <c r="D20" s="5"/>
      <c r="E20" s="5"/>
      <c r="F20" s="5"/>
      <c r="G20" s="5"/>
      <c r="H20" s="5"/>
      <c r="I20" s="11"/>
      <c r="J20" s="5"/>
      <c r="K20" s="5"/>
      <c r="L20" s="5"/>
      <c r="M20" s="5"/>
      <c r="N20" s="5"/>
      <c r="O20" s="5"/>
      <c r="P20" s="5"/>
    </row>
    <row r="21" spans="1:16" x14ac:dyDescent="0.25">
      <c r="B21" s="5"/>
      <c r="C21" s="5"/>
      <c r="D21" s="5"/>
      <c r="E21" s="5"/>
      <c r="F21" s="5"/>
      <c r="G21" s="5"/>
      <c r="H21" s="5"/>
      <c r="I21" s="11"/>
      <c r="J21" s="5"/>
      <c r="K21" s="5"/>
      <c r="L21" s="15" t="s">
        <v>22</v>
      </c>
      <c r="M21" s="14">
        <f>SUM(J19:P19)</f>
        <v>2069.7643999999982</v>
      </c>
      <c r="N21" s="5"/>
      <c r="O21" s="5"/>
      <c r="P21" s="5"/>
    </row>
    <row r="22" spans="1:16" x14ac:dyDescent="0.25">
      <c r="L22" s="33" t="s">
        <v>23</v>
      </c>
      <c r="M22" s="33">
        <f>M21*10</f>
        <v>20697.643999999982</v>
      </c>
    </row>
    <row r="24" spans="1:16" x14ac:dyDescent="0.25">
      <c r="J24" s="16" t="s">
        <v>28</v>
      </c>
      <c r="K24" s="17"/>
      <c r="L24" s="18"/>
      <c r="M24" s="16" t="s">
        <v>24</v>
      </c>
      <c r="N24" s="17"/>
      <c r="O24" s="18">
        <v>665</v>
      </c>
    </row>
    <row r="25" spans="1:16" x14ac:dyDescent="0.25">
      <c r="J25" s="19" t="s">
        <v>18</v>
      </c>
      <c r="K25" s="20"/>
      <c r="L25" s="21"/>
      <c r="M25" s="19"/>
      <c r="N25" s="20" t="s">
        <v>25</v>
      </c>
      <c r="O25" s="25">
        <f>O24*15</f>
        <v>9975</v>
      </c>
    </row>
    <row r="26" spans="1:16" x14ac:dyDescent="0.25">
      <c r="J26" s="22" t="s">
        <v>19</v>
      </c>
      <c r="K26" s="23"/>
      <c r="L26" s="24"/>
      <c r="M26" s="22" t="s">
        <v>26</v>
      </c>
      <c r="N26" s="23" t="s">
        <v>27</v>
      </c>
      <c r="O26" s="24">
        <f>48*3</f>
        <v>144</v>
      </c>
    </row>
    <row r="27" spans="1:16" x14ac:dyDescent="0.25">
      <c r="O27" s="1"/>
    </row>
  </sheetData>
  <mergeCells count="2">
    <mergeCell ref="I1:P1"/>
    <mergeCell ref="I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8" workbookViewId="0">
      <selection sqref="A1:J19"/>
    </sheetView>
  </sheetViews>
  <sheetFormatPr baseColWidth="10" defaultRowHeight="15" x14ac:dyDescent="0.25"/>
  <cols>
    <col min="1" max="1" width="26.42578125" customWidth="1"/>
  </cols>
  <sheetData>
    <row r="1" spans="1:10" ht="18.75" x14ac:dyDescent="0.3">
      <c r="A1" s="42" t="s">
        <v>0</v>
      </c>
      <c r="B1" s="43"/>
      <c r="C1" s="43"/>
      <c r="D1" s="43"/>
      <c r="E1" s="44"/>
      <c r="F1" s="42" t="s">
        <v>0</v>
      </c>
      <c r="G1" s="43"/>
      <c r="H1" s="43"/>
      <c r="I1" s="43"/>
      <c r="J1" s="44"/>
    </row>
    <row r="2" spans="1:10" ht="18.75" x14ac:dyDescent="0.3">
      <c r="A2" s="45" t="s">
        <v>29</v>
      </c>
      <c r="B2" s="46"/>
      <c r="C2" s="46"/>
      <c r="D2" s="46"/>
      <c r="E2" s="47"/>
      <c r="F2" s="45" t="s">
        <v>30</v>
      </c>
      <c r="G2" s="46"/>
      <c r="H2" s="46"/>
      <c r="I2" s="46"/>
      <c r="J2" s="47"/>
    </row>
    <row r="3" spans="1:10" ht="15.75" x14ac:dyDescent="0.25">
      <c r="A3" s="19"/>
      <c r="B3" s="20"/>
      <c r="C3" s="20"/>
      <c r="D3" s="20"/>
      <c r="E3" s="21"/>
      <c r="F3" s="27"/>
      <c r="G3" s="20"/>
      <c r="H3" s="20"/>
      <c r="I3" s="20"/>
      <c r="J3" s="21"/>
    </row>
    <row r="4" spans="1:10" ht="15.75" x14ac:dyDescent="0.25">
      <c r="A4" s="19"/>
      <c r="B4" s="2" t="s">
        <v>32</v>
      </c>
      <c r="C4" s="2" t="s">
        <v>33</v>
      </c>
      <c r="D4" s="2" t="s">
        <v>34</v>
      </c>
      <c r="E4" s="2" t="s">
        <v>35</v>
      </c>
      <c r="F4" s="11"/>
      <c r="G4" s="2" t="s">
        <v>32</v>
      </c>
      <c r="H4" s="2" t="s">
        <v>33</v>
      </c>
      <c r="I4" s="2" t="s">
        <v>34</v>
      </c>
      <c r="J4" s="2" t="s">
        <v>35</v>
      </c>
    </row>
    <row r="5" spans="1:10" ht="15.75" customHeight="1" x14ac:dyDescent="0.25">
      <c r="A5" s="19" t="s">
        <v>1</v>
      </c>
      <c r="B5" s="5">
        <v>44.43</v>
      </c>
      <c r="C5" s="5">
        <v>44.43</v>
      </c>
      <c r="D5" s="5">
        <v>46.58</v>
      </c>
      <c r="E5" s="5">
        <v>46.58</v>
      </c>
      <c r="F5" s="48">
        <v>0.02</v>
      </c>
      <c r="G5" s="9">
        <f>+B5*1.02</f>
        <v>45.318600000000004</v>
      </c>
      <c r="H5" s="9">
        <f>+C5*1.02</f>
        <v>45.318600000000004</v>
      </c>
      <c r="I5" s="9">
        <f>+D5*1.02</f>
        <v>47.511600000000001</v>
      </c>
      <c r="J5" s="9">
        <f>+E5*1.02</f>
        <v>47.511600000000001</v>
      </c>
    </row>
    <row r="6" spans="1:10" ht="15.75" customHeight="1" x14ac:dyDescent="0.25">
      <c r="A6" s="19" t="s">
        <v>2</v>
      </c>
      <c r="B6" s="5">
        <v>6.87</v>
      </c>
      <c r="C6" s="5">
        <v>6.87</v>
      </c>
      <c r="D6" s="5">
        <v>6.87</v>
      </c>
      <c r="E6" s="5">
        <v>6.87</v>
      </c>
      <c r="F6" s="49"/>
      <c r="G6" s="3">
        <v>6.87</v>
      </c>
      <c r="H6" s="3">
        <v>6.87</v>
      </c>
      <c r="I6" s="3">
        <v>6.87</v>
      </c>
      <c r="J6" s="3">
        <v>6.87</v>
      </c>
    </row>
    <row r="7" spans="1:10" ht="15.75" x14ac:dyDescent="0.25">
      <c r="A7" s="19" t="s">
        <v>3</v>
      </c>
      <c r="B7" s="5">
        <v>15.83</v>
      </c>
      <c r="C7" s="5">
        <v>16.649999999999999</v>
      </c>
      <c r="D7" s="5">
        <v>18.07</v>
      </c>
      <c r="E7" s="5">
        <v>13.8</v>
      </c>
      <c r="F7" s="49"/>
      <c r="G7" s="9">
        <f>+B7*1.02</f>
        <v>16.146599999999999</v>
      </c>
      <c r="H7" s="14">
        <f>16.65*1.02</f>
        <v>16.983000000000001</v>
      </c>
      <c r="I7" s="14">
        <f>+D7*1.02</f>
        <v>18.4314</v>
      </c>
      <c r="J7" s="14">
        <f>+E7*1.02</f>
        <v>14.076000000000001</v>
      </c>
    </row>
    <row r="8" spans="1:10" ht="15.75" customHeight="1" x14ac:dyDescent="0.25">
      <c r="A8" s="19" t="s">
        <v>36</v>
      </c>
      <c r="B8" s="5">
        <v>1.41</v>
      </c>
      <c r="C8" s="5">
        <v>1.41</v>
      </c>
      <c r="D8" s="5">
        <v>1.41</v>
      </c>
      <c r="E8" s="5">
        <v>1.41</v>
      </c>
      <c r="F8" s="49"/>
      <c r="G8" s="26">
        <v>1.41</v>
      </c>
      <c r="H8" s="26">
        <v>1.41</v>
      </c>
      <c r="I8" s="26">
        <v>1.41</v>
      </c>
      <c r="J8" s="26">
        <v>1.41</v>
      </c>
    </row>
    <row r="9" spans="1:10" ht="15.75" customHeight="1" x14ac:dyDescent="0.25">
      <c r="A9" s="19" t="s">
        <v>37</v>
      </c>
      <c r="B9" s="5">
        <v>1.22</v>
      </c>
      <c r="C9" s="5"/>
      <c r="D9" s="5"/>
      <c r="E9" s="5"/>
      <c r="F9" s="49"/>
      <c r="G9" s="26">
        <f>B9*1.02</f>
        <v>1.2444</v>
      </c>
      <c r="H9" s="26"/>
      <c r="I9" s="26"/>
      <c r="J9" s="26"/>
    </row>
    <row r="10" spans="1:10" ht="15.75" customHeight="1" x14ac:dyDescent="0.25">
      <c r="A10" s="19" t="s">
        <v>4</v>
      </c>
      <c r="B10" s="5">
        <v>1.4</v>
      </c>
      <c r="C10" s="5">
        <v>1.4</v>
      </c>
      <c r="D10" s="5">
        <v>1.4</v>
      </c>
      <c r="E10" s="5">
        <v>1.4</v>
      </c>
      <c r="F10" s="49"/>
      <c r="G10" s="3">
        <v>1.4</v>
      </c>
      <c r="H10" s="3">
        <v>1.4</v>
      </c>
      <c r="I10" s="3">
        <v>1.4</v>
      </c>
      <c r="J10" s="3">
        <v>1.4</v>
      </c>
    </row>
    <row r="11" spans="1:10" ht="15.75" customHeight="1" x14ac:dyDescent="0.25">
      <c r="A11" s="19"/>
      <c r="B11" s="5"/>
      <c r="C11" s="5"/>
      <c r="D11" s="5"/>
      <c r="E11" s="5"/>
      <c r="F11" s="49"/>
      <c r="G11" s="3"/>
      <c r="H11" s="3"/>
      <c r="I11" s="3"/>
      <c r="J11" s="3"/>
    </row>
    <row r="12" spans="1:10" ht="15.75" customHeight="1" x14ac:dyDescent="0.25">
      <c r="A12" s="30" t="s">
        <v>14</v>
      </c>
      <c r="B12" s="6">
        <f>SUM(B5:B10)</f>
        <v>71.16</v>
      </c>
      <c r="C12" s="6">
        <f t="shared" ref="C12:E12" si="0">SUM(C5:C10)</f>
        <v>70.759999999999991</v>
      </c>
      <c r="D12" s="6">
        <f t="shared" si="0"/>
        <v>74.33</v>
      </c>
      <c r="E12" s="6">
        <f t="shared" si="0"/>
        <v>70.06</v>
      </c>
      <c r="F12" s="49"/>
      <c r="G12" s="9">
        <f>SUM(G5:G10)</f>
        <v>72.389600000000002</v>
      </c>
      <c r="H12" s="9">
        <f t="shared" ref="H12:J12" si="1">SUM(H5:H10)</f>
        <v>71.9816</v>
      </c>
      <c r="I12" s="9">
        <f t="shared" si="1"/>
        <v>75.623000000000005</v>
      </c>
      <c r="J12" s="9">
        <f t="shared" si="1"/>
        <v>71.267600000000002</v>
      </c>
    </row>
    <row r="13" spans="1:10" ht="15.75" customHeight="1" x14ac:dyDescent="0.25">
      <c r="A13" s="19"/>
      <c r="B13" s="5"/>
      <c r="C13" s="5"/>
      <c r="D13" s="5"/>
      <c r="E13" s="5"/>
      <c r="F13" s="49"/>
      <c r="G13" s="3"/>
      <c r="H13" s="3"/>
      <c r="I13" s="3"/>
      <c r="J13" s="3"/>
    </row>
    <row r="14" spans="1:10" ht="15.75" customHeight="1" x14ac:dyDescent="0.25">
      <c r="A14" s="19" t="s">
        <v>12</v>
      </c>
      <c r="B14" s="5">
        <v>72.83</v>
      </c>
      <c r="C14" s="5">
        <v>72.83</v>
      </c>
      <c r="D14" s="5">
        <v>72.83</v>
      </c>
      <c r="E14" s="5">
        <v>72.83</v>
      </c>
      <c r="F14" s="49"/>
      <c r="G14" s="9">
        <f>E14*1.02</f>
        <v>74.286599999999993</v>
      </c>
      <c r="H14" s="9">
        <f>G14</f>
        <v>74.286599999999993</v>
      </c>
      <c r="I14" s="9">
        <f>H14</f>
        <v>74.286599999999993</v>
      </c>
      <c r="J14" s="9">
        <f>I14</f>
        <v>74.286599999999993</v>
      </c>
    </row>
    <row r="15" spans="1:10" ht="15.75" customHeight="1" x14ac:dyDescent="0.25">
      <c r="A15" s="30" t="s">
        <v>13</v>
      </c>
      <c r="B15" s="6">
        <f>SUM(B12:B14)</f>
        <v>143.99</v>
      </c>
      <c r="C15" s="6">
        <f t="shared" ref="C15:E15" si="2">SUM(C12:C14)</f>
        <v>143.58999999999997</v>
      </c>
      <c r="D15" s="6">
        <f t="shared" si="2"/>
        <v>147.16</v>
      </c>
      <c r="E15" s="6">
        <f t="shared" si="2"/>
        <v>142.88999999999999</v>
      </c>
      <c r="F15" s="49"/>
      <c r="G15" s="9">
        <f>G12+G14</f>
        <v>146.67619999999999</v>
      </c>
      <c r="H15" s="9">
        <f t="shared" ref="H15:J15" si="3">H12+H14</f>
        <v>146.26819999999998</v>
      </c>
      <c r="I15" s="9">
        <f t="shared" si="3"/>
        <v>149.90960000000001</v>
      </c>
      <c r="J15" s="9">
        <f t="shared" si="3"/>
        <v>145.55419999999998</v>
      </c>
    </row>
    <row r="16" spans="1:10" ht="15.75" customHeight="1" x14ac:dyDescent="0.25">
      <c r="A16" s="19"/>
      <c r="B16" s="5"/>
      <c r="C16" s="5"/>
      <c r="D16" s="5"/>
      <c r="E16" s="5"/>
      <c r="F16" s="49"/>
      <c r="G16" s="3"/>
      <c r="H16" s="3"/>
      <c r="I16" s="3"/>
      <c r="J16" s="3"/>
    </row>
    <row r="17" spans="1:10" ht="15.75" customHeight="1" x14ac:dyDescent="0.25">
      <c r="A17" s="19" t="s">
        <v>12</v>
      </c>
      <c r="B17" s="5">
        <v>159.79</v>
      </c>
      <c r="C17" s="5">
        <v>159.79</v>
      </c>
      <c r="D17" s="5">
        <v>159.79</v>
      </c>
      <c r="E17" s="5">
        <v>159.79</v>
      </c>
      <c r="F17" s="49"/>
      <c r="G17" s="9">
        <f>E17*1.02</f>
        <v>162.98579999999998</v>
      </c>
      <c r="H17" s="9">
        <f t="shared" ref="H17:J18" si="4">G17</f>
        <v>162.98579999999998</v>
      </c>
      <c r="I17" s="9">
        <f t="shared" si="4"/>
        <v>162.98579999999998</v>
      </c>
      <c r="J17" s="9">
        <f t="shared" si="4"/>
        <v>162.98579999999998</v>
      </c>
    </row>
    <row r="18" spans="1:10" ht="15.75" customHeight="1" x14ac:dyDescent="0.25">
      <c r="A18" s="19" t="s">
        <v>15</v>
      </c>
      <c r="B18" s="5">
        <v>69.12</v>
      </c>
      <c r="C18" s="5">
        <v>69.12</v>
      </c>
      <c r="D18" s="5">
        <v>69.12</v>
      </c>
      <c r="E18" s="5">
        <v>69.12</v>
      </c>
      <c r="F18" s="49"/>
      <c r="G18" s="9">
        <f>E18*1.02</f>
        <v>70.502400000000009</v>
      </c>
      <c r="H18" s="9">
        <f t="shared" si="4"/>
        <v>70.502400000000009</v>
      </c>
      <c r="I18" s="9">
        <f t="shared" si="4"/>
        <v>70.502400000000009</v>
      </c>
      <c r="J18" s="9">
        <f t="shared" si="4"/>
        <v>70.502400000000009</v>
      </c>
    </row>
    <row r="19" spans="1:10" ht="15.75" customHeight="1" x14ac:dyDescent="0.25">
      <c r="A19" s="30" t="s">
        <v>16</v>
      </c>
      <c r="B19" s="6">
        <f>B12+B17+B18</f>
        <v>300.07</v>
      </c>
      <c r="C19" s="6">
        <f t="shared" ref="C19:E19" si="5">C12+C17+C18</f>
        <v>299.66999999999996</v>
      </c>
      <c r="D19" s="6">
        <f t="shared" si="5"/>
        <v>303.24</v>
      </c>
      <c r="E19" s="6">
        <f t="shared" si="5"/>
        <v>298.97000000000003</v>
      </c>
      <c r="F19" s="50"/>
      <c r="G19" s="4">
        <f>G12+G17+G18</f>
        <v>305.87779999999998</v>
      </c>
      <c r="H19" s="4">
        <f t="shared" ref="H19:J19" si="6">H12+H17+H18</f>
        <v>305.46980000000002</v>
      </c>
      <c r="I19" s="4">
        <f t="shared" si="6"/>
        <v>309.1112</v>
      </c>
      <c r="J19" s="4">
        <f t="shared" si="6"/>
        <v>304.75580000000002</v>
      </c>
    </row>
    <row r="20" spans="1:10" ht="15.75" x14ac:dyDescent="0.25">
      <c r="A20" s="19"/>
      <c r="B20" s="5"/>
      <c r="C20" s="5"/>
      <c r="D20" s="5"/>
      <c r="E20" s="5"/>
      <c r="F20" s="11"/>
      <c r="G20" s="3"/>
      <c r="H20" s="3"/>
      <c r="I20" s="3"/>
      <c r="J20" s="3"/>
    </row>
    <row r="21" spans="1:10" ht="15.75" x14ac:dyDescent="0.25">
      <c r="A21" s="19"/>
      <c r="B21" s="5"/>
      <c r="C21" s="5"/>
      <c r="D21" s="5"/>
      <c r="E21" s="5"/>
      <c r="F21" s="11" t="s">
        <v>21</v>
      </c>
      <c r="G21" s="3">
        <f>G19-B19</f>
        <v>5.8077999999999861</v>
      </c>
      <c r="H21" s="3">
        <f>H19-C19</f>
        <v>5.7998000000000616</v>
      </c>
      <c r="I21" s="3">
        <f>I19-D19</f>
        <v>5.8711999999999875</v>
      </c>
      <c r="J21" s="3">
        <f>J19-E19</f>
        <v>5.7857999999999947</v>
      </c>
    </row>
    <row r="22" spans="1:10" ht="15.75" x14ac:dyDescent="0.25">
      <c r="A22" s="19"/>
      <c r="B22" s="5"/>
      <c r="C22" s="5"/>
      <c r="D22" s="5"/>
      <c r="E22" s="5"/>
      <c r="F22" s="11"/>
      <c r="G22" s="5">
        <v>45</v>
      </c>
      <c r="H22" s="5">
        <v>45</v>
      </c>
      <c r="I22" s="5">
        <v>45</v>
      </c>
      <c r="J22" s="5">
        <v>50</v>
      </c>
    </row>
    <row r="23" spans="1:10" ht="15.75" x14ac:dyDescent="0.25">
      <c r="A23" s="19"/>
      <c r="B23" s="5"/>
      <c r="C23" s="5"/>
      <c r="D23" s="5"/>
      <c r="E23" s="5"/>
      <c r="F23" s="11"/>
      <c r="G23" s="10">
        <f>G21*G22</f>
        <v>261.35099999999937</v>
      </c>
      <c r="H23" s="10">
        <f>H21*H22</f>
        <v>260.99100000000277</v>
      </c>
      <c r="I23" s="15">
        <f>I21*I22</f>
        <v>264.20399999999944</v>
      </c>
      <c r="J23" s="14">
        <f>J21*J22</f>
        <v>289.28999999999974</v>
      </c>
    </row>
    <row r="24" spans="1:10" ht="21" x14ac:dyDescent="0.35">
      <c r="A24" s="22"/>
      <c r="B24" s="23"/>
      <c r="C24" s="23"/>
      <c r="D24" s="23"/>
      <c r="E24" s="24"/>
      <c r="F24" s="31" t="s">
        <v>38</v>
      </c>
      <c r="G24" s="32">
        <f>G23+H23+I23+J23</f>
        <v>1075.8360000000014</v>
      </c>
      <c r="H24" s="23"/>
      <c r="I24" s="28"/>
      <c r="J24" s="29"/>
    </row>
  </sheetData>
  <mergeCells count="5">
    <mergeCell ref="A1:E1"/>
    <mergeCell ref="F1:J1"/>
    <mergeCell ref="A2:E2"/>
    <mergeCell ref="F2:J2"/>
    <mergeCell ref="F5:F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9"/>
  <sheetViews>
    <sheetView tabSelected="1" workbookViewId="0">
      <selection activeCell="K16" sqref="K16"/>
    </sheetView>
  </sheetViews>
  <sheetFormatPr baseColWidth="10" defaultRowHeight="15" x14ac:dyDescent="0.25"/>
  <cols>
    <col min="1" max="1" width="26" customWidth="1"/>
    <col min="2" max="2" width="14" customWidth="1"/>
    <col min="8" max="8" width="15.42578125" customWidth="1"/>
  </cols>
  <sheetData>
    <row r="4" spans="1:8" ht="50.25" customHeight="1" x14ac:dyDescent="0.25"/>
    <row r="5" spans="1:8" ht="26.25" x14ac:dyDescent="0.4">
      <c r="A5" s="40" t="s">
        <v>39</v>
      </c>
      <c r="B5" s="40"/>
      <c r="C5" s="40"/>
      <c r="D5" s="40"/>
      <c r="E5" s="40"/>
      <c r="F5" s="40"/>
      <c r="G5" s="40"/>
      <c r="H5" s="40"/>
    </row>
    <row r="8" spans="1:8" x14ac:dyDescent="0.25">
      <c r="A8" s="5"/>
      <c r="B8" s="39" t="s">
        <v>5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</row>
    <row r="9" spans="1:8" x14ac:dyDescent="0.25">
      <c r="A9" s="5" t="s">
        <v>1</v>
      </c>
      <c r="B9" s="3">
        <v>53.825400000000002</v>
      </c>
      <c r="C9" s="3">
        <v>53.825400000000002</v>
      </c>
      <c r="D9" s="3">
        <v>53.825400000000002</v>
      </c>
      <c r="E9" s="3">
        <v>53.825400000000002</v>
      </c>
      <c r="F9" s="3">
        <v>53.825400000000002</v>
      </c>
      <c r="G9" s="3">
        <v>53.825400000000002</v>
      </c>
      <c r="H9" s="3">
        <v>53.825400000000002</v>
      </c>
    </row>
    <row r="10" spans="1:8" ht="15" customHeight="1" x14ac:dyDescent="0.25">
      <c r="A10" s="5" t="s">
        <v>2</v>
      </c>
      <c r="B10" s="3">
        <v>6.96</v>
      </c>
      <c r="C10" s="3">
        <v>7.97</v>
      </c>
      <c r="D10" s="3">
        <v>7.97</v>
      </c>
      <c r="E10" s="3">
        <v>7.97</v>
      </c>
      <c r="F10" s="3">
        <v>7.97</v>
      </c>
      <c r="G10" s="3">
        <v>7.97</v>
      </c>
      <c r="H10" s="3">
        <v>7.97</v>
      </c>
    </row>
    <row r="11" spans="1:8" x14ac:dyDescent="0.25">
      <c r="A11" s="5" t="s">
        <v>3</v>
      </c>
      <c r="B11" s="3">
        <v>12.9336</v>
      </c>
      <c r="C11" s="3">
        <v>24.72</v>
      </c>
      <c r="D11" s="3">
        <v>24.57</v>
      </c>
      <c r="E11" s="3">
        <v>24.57</v>
      </c>
      <c r="F11" s="3">
        <v>16.493400000000001</v>
      </c>
      <c r="G11" s="3">
        <v>16.493400000000001</v>
      </c>
      <c r="H11" s="3">
        <v>16.493400000000001</v>
      </c>
    </row>
    <row r="12" spans="1:8" x14ac:dyDescent="0.25">
      <c r="A12" s="5" t="s">
        <v>4</v>
      </c>
      <c r="B12" s="3">
        <v>1.4</v>
      </c>
      <c r="C12" s="3">
        <v>1.4</v>
      </c>
      <c r="D12" s="3">
        <v>1.4</v>
      </c>
      <c r="E12" s="3">
        <v>1.4</v>
      </c>
      <c r="F12" s="3">
        <v>1.4</v>
      </c>
      <c r="G12" s="3">
        <v>1.4</v>
      </c>
      <c r="H12" s="3">
        <v>1.4</v>
      </c>
    </row>
    <row r="13" spans="1:8" x14ac:dyDescent="0.25">
      <c r="A13" s="5"/>
      <c r="B13" s="3"/>
      <c r="C13" s="3"/>
      <c r="D13" s="3"/>
      <c r="E13" s="3"/>
      <c r="F13" s="3"/>
      <c r="G13" s="3"/>
      <c r="H13" s="3"/>
    </row>
    <row r="14" spans="1:8" ht="18.75" x14ac:dyDescent="0.3">
      <c r="A14" s="36" t="s">
        <v>14</v>
      </c>
      <c r="B14" s="37">
        <v>75.119000000000014</v>
      </c>
      <c r="C14" s="37">
        <v>87.915400000000005</v>
      </c>
      <c r="D14" s="37">
        <v>87.7654</v>
      </c>
      <c r="E14" s="37">
        <v>87.7654</v>
      </c>
      <c r="F14" s="37">
        <v>79.688800000000015</v>
      </c>
      <c r="G14" s="37">
        <v>79.688800000000015</v>
      </c>
      <c r="H14" s="37">
        <v>79.688800000000015</v>
      </c>
    </row>
    <row r="15" spans="1:8" x14ac:dyDescent="0.25">
      <c r="A15" s="5"/>
      <c r="B15" s="3"/>
      <c r="C15" s="3"/>
      <c r="D15" s="3"/>
      <c r="E15" s="3"/>
      <c r="F15" s="3"/>
      <c r="G15" s="3"/>
      <c r="H15" s="3"/>
    </row>
    <row r="16" spans="1:8" x14ac:dyDescent="0.25">
      <c r="A16" s="5" t="s">
        <v>12</v>
      </c>
      <c r="B16" s="3">
        <v>74.487499999999997</v>
      </c>
      <c r="C16" s="3">
        <v>73.659300000000002</v>
      </c>
      <c r="D16" s="3">
        <v>72.598799999999997</v>
      </c>
      <c r="E16" s="3">
        <v>72.598799999999997</v>
      </c>
      <c r="F16" s="3">
        <v>74.386500000000012</v>
      </c>
      <c r="G16" s="3">
        <v>73.649200000000008</v>
      </c>
      <c r="H16" s="3">
        <v>73.649200000000008</v>
      </c>
    </row>
    <row r="17" spans="1:8" ht="18.75" x14ac:dyDescent="0.3">
      <c r="A17" s="36" t="s">
        <v>13</v>
      </c>
      <c r="B17" s="37">
        <v>149.60650000000001</v>
      </c>
      <c r="C17" s="37">
        <v>161.57470000000001</v>
      </c>
      <c r="D17" s="37">
        <v>160.36419999999998</v>
      </c>
      <c r="E17" s="37">
        <v>160.36419999999998</v>
      </c>
      <c r="F17" s="37">
        <v>154.07530000000003</v>
      </c>
      <c r="G17" s="37">
        <v>153.33800000000002</v>
      </c>
      <c r="H17" s="37">
        <v>153.33800000000002</v>
      </c>
    </row>
    <row r="18" spans="1:8" x14ac:dyDescent="0.25">
      <c r="A18" s="5"/>
      <c r="B18" s="3"/>
      <c r="C18" s="3"/>
      <c r="D18" s="3"/>
      <c r="E18" s="3"/>
      <c r="F18" s="3"/>
      <c r="G18" s="3"/>
      <c r="H18" s="3"/>
    </row>
    <row r="19" spans="1:8" x14ac:dyDescent="0.25">
      <c r="A19" s="5" t="s">
        <v>12</v>
      </c>
      <c r="B19" s="3">
        <v>166.5864</v>
      </c>
      <c r="C19" s="3">
        <v>178.1328</v>
      </c>
      <c r="D19" s="3">
        <v>175.72560000000001</v>
      </c>
      <c r="E19" s="3">
        <v>175.72560000000001</v>
      </c>
      <c r="F19" s="3">
        <v>162.98579999999998</v>
      </c>
      <c r="G19" s="3">
        <v>161.3742</v>
      </c>
      <c r="H19" s="3">
        <v>161.3742</v>
      </c>
    </row>
    <row r="20" spans="1:8" x14ac:dyDescent="0.25">
      <c r="A20" s="5" t="s">
        <v>15</v>
      </c>
      <c r="B20" s="3">
        <v>81.151200000000003</v>
      </c>
      <c r="C20" s="3">
        <v>84.792599999999993</v>
      </c>
      <c r="D20" s="3">
        <v>84.792599999999993</v>
      </c>
      <c r="E20" s="3">
        <v>84.792599999999993</v>
      </c>
      <c r="F20" s="3">
        <v>84.792599999999993</v>
      </c>
      <c r="G20" s="3">
        <v>84.792599999999993</v>
      </c>
      <c r="H20" s="3">
        <v>84.792599999999993</v>
      </c>
    </row>
    <row r="21" spans="1:8" ht="18.75" x14ac:dyDescent="0.3">
      <c r="A21" s="36" t="s">
        <v>16</v>
      </c>
      <c r="B21" s="37">
        <v>322.85660000000001</v>
      </c>
      <c r="C21" s="37">
        <v>350.8408</v>
      </c>
      <c r="D21" s="37">
        <v>348.28359999999998</v>
      </c>
      <c r="E21" s="37">
        <v>348.28359999999998</v>
      </c>
      <c r="F21" s="37">
        <v>327.46719999999999</v>
      </c>
      <c r="G21" s="37">
        <v>325.85559999999998</v>
      </c>
      <c r="H21" s="37">
        <v>325.85559999999998</v>
      </c>
    </row>
    <row r="22" spans="1:8" x14ac:dyDescent="0.25">
      <c r="B22" s="35"/>
      <c r="C22" s="35"/>
      <c r="D22" s="35"/>
      <c r="E22" s="35"/>
      <c r="F22" s="35"/>
      <c r="G22" s="35"/>
      <c r="H22" s="35"/>
    </row>
    <row r="23" spans="1:8" x14ac:dyDescent="0.25">
      <c r="B23" s="35"/>
      <c r="C23" s="35"/>
      <c r="D23" s="35"/>
      <c r="E23" s="35"/>
      <c r="F23" s="35"/>
      <c r="G23" s="35"/>
      <c r="H23" s="35"/>
    </row>
    <row r="25" spans="1:8" x14ac:dyDescent="0.25">
      <c r="A25" s="38"/>
    </row>
    <row r="26" spans="1:8" ht="43.5" customHeight="1" x14ac:dyDescent="0.25">
      <c r="A26" s="52" t="s">
        <v>40</v>
      </c>
      <c r="B26" s="52"/>
      <c r="C26" s="52"/>
      <c r="D26" s="52"/>
      <c r="E26" s="52"/>
      <c r="F26" s="52"/>
      <c r="G26" s="52"/>
      <c r="H26" s="52"/>
    </row>
    <row r="27" spans="1:8" ht="78.75" customHeight="1" x14ac:dyDescent="0.25">
      <c r="A27" s="52" t="s">
        <v>43</v>
      </c>
      <c r="B27" s="52"/>
      <c r="C27" s="52"/>
      <c r="D27" s="52"/>
      <c r="E27" s="52"/>
      <c r="F27" s="52"/>
      <c r="G27" s="52"/>
      <c r="H27" s="52"/>
    </row>
    <row r="28" spans="1:8" ht="44.25" customHeight="1" x14ac:dyDescent="0.25">
      <c r="A28" s="52" t="s">
        <v>41</v>
      </c>
      <c r="B28" s="52"/>
      <c r="C28" s="52"/>
      <c r="D28" s="52"/>
      <c r="E28" s="52"/>
      <c r="F28" s="52"/>
      <c r="G28" s="52"/>
      <c r="H28" s="52"/>
    </row>
    <row r="29" spans="1:8" ht="43.5" customHeight="1" x14ac:dyDescent="0.25">
      <c r="A29" s="51" t="s">
        <v>42</v>
      </c>
      <c r="B29" s="51"/>
      <c r="C29" s="51"/>
      <c r="D29" s="51"/>
      <c r="E29" s="51"/>
      <c r="F29" s="51"/>
      <c r="G29" s="51"/>
      <c r="H29" s="51"/>
    </row>
  </sheetData>
  <mergeCells count="4">
    <mergeCell ref="A29:H29"/>
    <mergeCell ref="A26:H26"/>
    <mergeCell ref="A27:H2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lycee</vt:lpstr>
      <vt:lpstr>college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ASIA</dc:creator>
  <cp:lastModifiedBy>Admin ASIA</cp:lastModifiedBy>
  <cp:lastPrinted>2017-03-25T08:28:52Z</cp:lastPrinted>
  <dcterms:created xsi:type="dcterms:W3CDTF">2017-03-22T06:58:17Z</dcterms:created>
  <dcterms:modified xsi:type="dcterms:W3CDTF">2017-03-26T18:24:43Z</dcterms:modified>
</cp:coreProperties>
</file>